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baek/Desktop/"/>
    </mc:Choice>
  </mc:AlternateContent>
  <xr:revisionPtr revIDLastSave="0" documentId="13_ncr:1_{D34229E2-EE01-1B43-9C7E-FA256B9E0B03}" xr6:coauthVersionLast="45" xr6:coauthVersionMax="46" xr10:uidLastSave="{00000000-0000-0000-0000-000000000000}"/>
  <bookViews>
    <workbookView xWindow="25740" yWindow="460" windowWidth="25460" windowHeight="20180" xr2:uid="{2BDA7AF3-CB81-DC4D-8C17-D1C09CD1FAB2}"/>
  </bookViews>
  <sheets>
    <sheet name="참가자명단" sheetId="4" r:id="rId1"/>
  </sheets>
  <definedNames>
    <definedName name="_xlnm._FilterDatabase" localSheetId="0" hidden="1">참가자명단!$A$21:$P$121</definedName>
    <definedName name="_xlnm.Print_Area" localSheetId="0">참가자명단!$A$1:$P$79</definedName>
  </definedNames>
  <calcPr calcId="191029"/>
</workbook>
</file>

<file path=xl/calcChain.xml><?xml version="1.0" encoding="utf-8"?>
<calcChain xmlns="http://schemas.openxmlformats.org/spreadsheetml/2006/main">
  <c r="C3" i="4" l="1"/>
  <c r="C10" i="4" l="1"/>
  <c r="C9" i="4"/>
  <c r="C8" i="4"/>
  <c r="C7" i="4"/>
  <c r="C6" i="4"/>
  <c r="C5" i="4"/>
  <c r="C4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19" i="4" l="1"/>
  <c r="D11" i="4"/>
  <c r="C11" i="4" l="1"/>
  <c r="E10" i="4" s="1"/>
  <c r="E3" i="4" l="1"/>
  <c r="E6" i="4"/>
  <c r="E7" i="4"/>
  <c r="E11" i="4"/>
  <c r="E9" i="4"/>
  <c r="E4" i="4"/>
  <c r="E8" i="4"/>
  <c r="E5" i="4"/>
  <c r="J11" i="4"/>
  <c r="J13" i="4"/>
  <c r="J12" i="4"/>
  <c r="J8" i="4"/>
  <c r="J18" i="4"/>
  <c r="J17" i="4"/>
  <c r="J7" i="4"/>
  <c r="J14" i="4"/>
  <c r="J10" i="4"/>
  <c r="J19" i="4"/>
  <c r="J15" i="4"/>
  <c r="J16" i="4"/>
  <c r="J9" i="4"/>
  <c r="J4" i="4"/>
  <c r="J3" i="4"/>
  <c r="J6" i="4"/>
  <c r="J5" i="4"/>
</calcChain>
</file>

<file path=xl/sharedStrings.xml><?xml version="1.0" encoding="utf-8"?>
<sst xmlns="http://schemas.openxmlformats.org/spreadsheetml/2006/main" count="104" uniqueCount="79">
  <si>
    <t>No.</t>
  </si>
  <si>
    <t>이름</t>
  </si>
  <si>
    <t>참가인원(명)</t>
  </si>
  <si>
    <t>종목명</t>
  </si>
  <si>
    <t>팀명</t>
  </si>
  <si>
    <t>소속(학교)</t>
  </si>
  <si>
    <t>학년</t>
  </si>
  <si>
    <t>참가인원(팀)</t>
    <phoneticPr fontId="4" type="noConversion"/>
  </si>
  <si>
    <t>지역</t>
    <phoneticPr fontId="4" type="noConversion"/>
  </si>
  <si>
    <t>날짜</t>
    <phoneticPr fontId="4" type="noConversion"/>
  </si>
  <si>
    <t>소속(학원)</t>
    <phoneticPr fontId="4" type="noConversion"/>
  </si>
  <si>
    <t>전화</t>
    <phoneticPr fontId="4" type="noConversion"/>
  </si>
  <si>
    <t>휴대폰</t>
    <phoneticPr fontId="4" type="noConversion"/>
  </si>
  <si>
    <t>이메일</t>
    <phoneticPr fontId="4" type="noConversion"/>
  </si>
  <si>
    <t>지도교사/교수</t>
    <phoneticPr fontId="4" type="noConversion"/>
  </si>
  <si>
    <t>신청ID</t>
    <phoneticPr fontId="4" type="noConversion"/>
  </si>
  <si>
    <t>선수ID</t>
    <phoneticPr fontId="4" type="noConversion"/>
  </si>
  <si>
    <t>서울특별시</t>
    <phoneticPr fontId="4" type="noConversion"/>
  </si>
  <si>
    <t>인천광역시</t>
    <phoneticPr fontId="4" type="noConversion"/>
  </si>
  <si>
    <t>대전광역시</t>
    <phoneticPr fontId="4" type="noConversion"/>
  </si>
  <si>
    <t>세종자치시</t>
    <phoneticPr fontId="4" type="noConversion"/>
  </si>
  <si>
    <t>경기도</t>
    <phoneticPr fontId="4" type="noConversion"/>
  </si>
  <si>
    <t>강원도</t>
    <phoneticPr fontId="4" type="noConversion"/>
  </si>
  <si>
    <t>충청남도</t>
    <phoneticPr fontId="4" type="noConversion"/>
  </si>
  <si>
    <t>충청북도</t>
    <phoneticPr fontId="4" type="noConversion"/>
  </si>
  <si>
    <t>경상남도</t>
    <phoneticPr fontId="4" type="noConversion"/>
  </si>
  <si>
    <t>제주도</t>
    <phoneticPr fontId="4" type="noConversion"/>
  </si>
  <si>
    <t>합계</t>
    <phoneticPr fontId="4" type="noConversion"/>
  </si>
  <si>
    <t>백분율(%)</t>
    <phoneticPr fontId="4" type="noConversion"/>
  </si>
  <si>
    <t>경상북도</t>
    <phoneticPr fontId="4" type="noConversion"/>
  </si>
  <si>
    <t>대구광역시</t>
    <phoneticPr fontId="4" type="noConversion"/>
  </si>
  <si>
    <t>광주광역시</t>
    <phoneticPr fontId="4" type="noConversion"/>
  </si>
  <si>
    <t>부산광역시</t>
    <phoneticPr fontId="4" type="noConversion"/>
  </si>
  <si>
    <t>전라남도</t>
    <phoneticPr fontId="4" type="noConversion"/>
  </si>
  <si>
    <t>전라북도</t>
    <phoneticPr fontId="4" type="noConversion"/>
  </si>
  <si>
    <t>학과/반</t>
    <phoneticPr fontId="4" type="noConversion"/>
  </si>
  <si>
    <t>종목명</t>
    <phoneticPr fontId="4" type="noConversion"/>
  </si>
  <si>
    <t xml:space="preserve">물류로봇1-이동(시니어) : </t>
    <phoneticPr fontId="4" type="noConversion"/>
  </si>
  <si>
    <t xml:space="preserve">물류로봇1-이동(대학일반) : </t>
    <phoneticPr fontId="4" type="noConversion"/>
  </si>
  <si>
    <t xml:space="preserve">물류로봇2-분류(시니어) : </t>
    <phoneticPr fontId="4" type="noConversion"/>
  </si>
  <si>
    <t xml:space="preserve">물류로봇2-분류(대학일반) : </t>
    <phoneticPr fontId="4" type="noConversion"/>
  </si>
  <si>
    <t>팀 ID</t>
    <phoneticPr fontId="4" type="noConversion"/>
  </si>
  <si>
    <t>51-001</t>
    <phoneticPr fontId="4" type="noConversion"/>
  </si>
  <si>
    <t>2021 WCRC 1차본선 참가자리스트</t>
    <phoneticPr fontId="4" type="noConversion"/>
  </si>
  <si>
    <t>05월 15일</t>
    <phoneticPr fontId="4" type="noConversion"/>
  </si>
  <si>
    <t xml:space="preserve">Game-StackRolls (Jr.) : </t>
    <phoneticPr fontId="4" type="noConversion"/>
  </si>
  <si>
    <t xml:space="preserve">BottleSumo Unlimited (Sr.) : </t>
    <phoneticPr fontId="4" type="noConversion"/>
  </si>
  <si>
    <t>05월 16일</t>
    <phoneticPr fontId="4" type="noConversion"/>
  </si>
  <si>
    <t xml:space="preserve">Game-StackRolls (Sr.) : </t>
    <phoneticPr fontId="4" type="noConversion"/>
  </si>
  <si>
    <t xml:space="preserve">물류로봇1-이동(주니어) : </t>
    <phoneticPr fontId="4" type="noConversion"/>
  </si>
  <si>
    <t>Game-StackRolls (Jr.)</t>
    <phoneticPr fontId="4" type="noConversion"/>
  </si>
  <si>
    <t>BottleSumo Unlimited (Sr.)</t>
    <phoneticPr fontId="4" type="noConversion"/>
  </si>
  <si>
    <t>물류로봇1-이동(시니어)</t>
    <phoneticPr fontId="4" type="noConversion"/>
  </si>
  <si>
    <t>물류로봇1-이동(대학일반)</t>
    <phoneticPr fontId="4" type="noConversion"/>
  </si>
  <si>
    <t>Game-StackRolls (Sr.)</t>
    <phoneticPr fontId="4" type="noConversion"/>
  </si>
  <si>
    <t>물류로봇1-이동(주니어)</t>
    <phoneticPr fontId="4" type="noConversion"/>
  </si>
  <si>
    <t>물류로봇2-분류(시니어)</t>
    <phoneticPr fontId="4" type="noConversion"/>
  </si>
  <si>
    <t>물류로봇2-분류(대학일반)</t>
    <phoneticPr fontId="4" type="noConversion"/>
  </si>
  <si>
    <t>협회에서 기재</t>
    <phoneticPr fontId="4" type="noConversion"/>
  </si>
  <si>
    <t>로봇파이터1</t>
    <phoneticPr fontId="4" type="noConversion"/>
  </si>
  <si>
    <t>홍길동</t>
    <phoneticPr fontId="4" type="noConversion"/>
  </si>
  <si>
    <t>로봇ㅇㅇㅇ학원</t>
    <phoneticPr fontId="4" type="noConversion"/>
  </si>
  <si>
    <t>abcdefg</t>
    <phoneticPr fontId="4" type="noConversion"/>
  </si>
  <si>
    <t>고길동</t>
    <phoneticPr fontId="4" type="noConversion"/>
  </si>
  <si>
    <t>김길동</t>
    <phoneticPr fontId="4" type="noConversion"/>
  </si>
  <si>
    <t>경기 ㅇㅇㅇ 중학교</t>
    <phoneticPr fontId="4" type="noConversion"/>
  </si>
  <si>
    <t>서울ㅇㅇㅇ 초등학교</t>
    <phoneticPr fontId="4" type="noConversion"/>
  </si>
  <si>
    <t>hijklmn</t>
    <phoneticPr fontId="4" type="noConversion"/>
  </si>
  <si>
    <t>서울ㅇㅇㅇ 중학교</t>
    <phoneticPr fontId="4" type="noConversion"/>
  </si>
  <si>
    <t>opqrstuv</t>
    <phoneticPr fontId="4" type="noConversion"/>
  </si>
  <si>
    <t>abcdefg, hijklmn, opqrstuv</t>
    <phoneticPr fontId="4" type="noConversion"/>
  </si>
  <si>
    <t>010-1234-5678</t>
    <phoneticPr fontId="4" type="noConversion"/>
  </si>
  <si>
    <t>010-9876-5432</t>
    <phoneticPr fontId="4" type="noConversion"/>
  </si>
  <si>
    <t>010-4321-8765</t>
    <phoneticPr fontId="4" type="noConversion"/>
  </si>
  <si>
    <t>abc@naver.com</t>
    <phoneticPr fontId="4" type="noConversion"/>
  </si>
  <si>
    <t>def@hanmail.net</t>
    <phoneticPr fontId="4" type="noConversion"/>
  </si>
  <si>
    <t>ghi@gmail.com</t>
    <phoneticPr fontId="4" type="noConversion"/>
  </si>
  <si>
    <t>설까치</t>
    <phoneticPr fontId="4" type="noConversion"/>
  </si>
  <si>
    <t>** 하기 종목명과 지역은 문서상단의 종목/지역별 참가인원에 자동카운트되므로 그대로 복사해서 사용해주세요.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</si>
</sst>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m&quot;월&quot;\ d&quot;일&quot;"/>
    <numFmt numFmtId="178" formatCode="#,##0_ "/>
  </numFmts>
  <fonts count="14">
    <font>
      <sz val="10"/>
      <color rgb="FF000000"/>
      <name val="Arial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0"/>
      <name val="맑은 고딕"/>
      <family val="2"/>
      <charset val="129"/>
      <scheme val="minor"/>
    </font>
    <font>
      <sz val="8"/>
      <name val="-윤고딕350"/>
      <family val="3"/>
      <charset val="129"/>
    </font>
    <font>
      <sz val="20"/>
      <name val="맑은 고딕"/>
      <family val="2"/>
      <charset val="129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1"/>
      <color theme="1"/>
      <name val="맑은 고딕"/>
      <family val="2"/>
      <charset val="129"/>
      <scheme val="minor"/>
    </font>
    <font>
      <u/>
      <sz val="10"/>
      <name val="맑은 고딕"/>
      <family val="2"/>
      <charset val="129"/>
      <scheme val="minor"/>
    </font>
    <font>
      <i/>
      <sz val="10"/>
      <color rgb="FF0070C0"/>
      <name val="맑은 고딕"/>
      <family val="2"/>
      <charset val="129"/>
      <scheme val="minor"/>
    </font>
    <font>
      <sz val="10"/>
      <color rgb="FFFF0000"/>
      <name val="맑은 고딕"/>
      <family val="2"/>
      <charset val="129"/>
      <scheme val="minor"/>
    </font>
    <font>
      <i/>
      <sz val="10"/>
      <color rgb="FF0070C0"/>
      <name val="Arial"/>
      <family val="2"/>
    </font>
    <font>
      <b/>
      <sz val="10"/>
      <color rgb="FFFF000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0"/>
    <xf numFmtId="0" fontId="1" fillId="0" borderId="0"/>
    <xf numFmtId="0" fontId="8" fillId="0" borderId="0">
      <alignment vertical="center"/>
    </xf>
  </cellStyleXfs>
  <cellXfs count="28">
    <xf numFmtId="0" fontId="0" fillId="0" borderId="0" xfId="0" applyFont="1" applyAlignment="1"/>
    <xf numFmtId="10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" fontId="11" fillId="2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</cellXfs>
  <cellStyles count="6">
    <cellStyle name="표준" xfId="0" builtinId="0"/>
    <cellStyle name="표준 2" xfId="1" xr:uid="{1AA42F70-25FB-B04A-AA9B-ABBF995D7958}"/>
    <cellStyle name="표준 3" xfId="3" xr:uid="{2C67F3D5-293A-1B4F-AF4C-48088512F3C4}"/>
    <cellStyle name="표준 3 2" xfId="5" xr:uid="{7B0DD8F1-5E34-F54C-94A2-55676FE9385B}"/>
    <cellStyle name="표준 4" xfId="4" xr:uid="{9C0EE39C-FF5B-364A-9F6B-9934001C5580}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Q121"/>
  <sheetViews>
    <sheetView tabSelected="1" workbookViewId="0">
      <selection activeCell="E28" sqref="E28"/>
    </sheetView>
  </sheetViews>
  <sheetFormatPr baseColWidth="10" defaultColWidth="14.5" defaultRowHeight="15.75" customHeight="1"/>
  <cols>
    <col min="1" max="1" width="9.6640625" style="8" bestFit="1" customWidth="1"/>
    <col min="2" max="2" width="27.6640625" style="8" bestFit="1" customWidth="1"/>
    <col min="3" max="4" width="18" style="8" customWidth="1"/>
    <col min="5" max="5" width="17.33203125" style="8" customWidth="1"/>
    <col min="6" max="6" width="25.1640625" style="8" customWidth="1"/>
    <col min="7" max="7" width="25" style="8" customWidth="1"/>
    <col min="8" max="8" width="10.33203125" style="8" customWidth="1"/>
    <col min="9" max="9" width="19" style="8" customWidth="1"/>
    <col min="10" max="10" width="15.83203125" style="8" customWidth="1"/>
    <col min="11" max="11" width="14" style="8" customWidth="1"/>
    <col min="12" max="12" width="23.1640625" style="8" bestFit="1" customWidth="1"/>
    <col min="13" max="14" width="14.1640625" style="8" bestFit="1" customWidth="1"/>
    <col min="15" max="15" width="29.33203125" style="8" bestFit="1" customWidth="1"/>
    <col min="16" max="16" width="31.33203125" style="8" bestFit="1" customWidth="1"/>
    <col min="17" max="16384" width="14.5" style="8"/>
  </cols>
  <sheetData>
    <row r="1" spans="1:16" ht="30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.75" customHeight="1">
      <c r="A2" s="11" t="s">
        <v>9</v>
      </c>
      <c r="B2" s="11" t="s">
        <v>36</v>
      </c>
      <c r="C2" s="11" t="s">
        <v>2</v>
      </c>
      <c r="D2" s="11" t="s">
        <v>7</v>
      </c>
      <c r="E2" s="11" t="s">
        <v>28</v>
      </c>
      <c r="F2" s="13"/>
      <c r="H2" s="11" t="s">
        <v>8</v>
      </c>
      <c r="I2" s="11" t="s">
        <v>2</v>
      </c>
      <c r="J2" s="11" t="s">
        <v>28</v>
      </c>
      <c r="K2" s="13"/>
      <c r="L2" s="13"/>
      <c r="M2" s="13"/>
      <c r="N2" s="13"/>
      <c r="O2" s="13"/>
      <c r="P2" s="13"/>
    </row>
    <row r="3" spans="1:16" ht="15.75" customHeight="1">
      <c r="A3" s="15" t="s">
        <v>44</v>
      </c>
      <c r="B3" s="16" t="s">
        <v>45</v>
      </c>
      <c r="C3" s="11">
        <f>COUNTIF(B22:B300, "Game-StackRolls (Jr.)")</f>
        <v>3</v>
      </c>
      <c r="D3" s="20"/>
      <c r="E3" s="7">
        <f>C3/C$11</f>
        <v>1</v>
      </c>
      <c r="F3" s="13"/>
      <c r="H3" s="12" t="s">
        <v>17</v>
      </c>
      <c r="I3" s="5">
        <f>COUNTIF(J22:J177, "서울특별시")</f>
        <v>3</v>
      </c>
      <c r="J3" s="7">
        <f t="shared" ref="J3:J19" si="0">I3/I$19</f>
        <v>1</v>
      </c>
      <c r="K3" s="13"/>
      <c r="L3" s="13"/>
      <c r="M3" s="1"/>
      <c r="N3" s="1"/>
      <c r="O3" s="1"/>
      <c r="P3" s="1"/>
    </row>
    <row r="4" spans="1:16" ht="15.75" customHeight="1">
      <c r="A4" s="15" t="s">
        <v>44</v>
      </c>
      <c r="B4" s="16" t="s">
        <v>46</v>
      </c>
      <c r="C4" s="11">
        <f>COUNTIF(B22:B177, "물류로봇1-이동 (시니어)")</f>
        <v>0</v>
      </c>
      <c r="D4" s="21"/>
      <c r="E4" s="7">
        <f>C4/C$11</f>
        <v>0</v>
      </c>
      <c r="F4" s="13"/>
      <c r="H4" s="12" t="s">
        <v>18</v>
      </c>
      <c r="I4" s="5">
        <f>COUNTIF(J22:J177, "인천광역시")</f>
        <v>0</v>
      </c>
      <c r="J4" s="7">
        <f t="shared" si="0"/>
        <v>0</v>
      </c>
      <c r="K4" s="13"/>
      <c r="L4" s="13"/>
      <c r="M4" s="1"/>
      <c r="N4" s="1"/>
      <c r="O4" s="1"/>
      <c r="P4" s="1"/>
    </row>
    <row r="5" spans="1:16" ht="15.75" customHeight="1">
      <c r="A5" s="15" t="s">
        <v>44</v>
      </c>
      <c r="B5" s="16" t="s">
        <v>37</v>
      </c>
      <c r="C5" s="11">
        <f>COUNTIF(B22:B177, "물류로봇1-이동 (대학일반)")</f>
        <v>0</v>
      </c>
      <c r="D5" s="21"/>
      <c r="E5" s="7">
        <f>C5/C$11</f>
        <v>0</v>
      </c>
      <c r="F5" s="13"/>
      <c r="H5" s="12" t="s">
        <v>19</v>
      </c>
      <c r="I5" s="5">
        <f>COUNTIF(J22:J177, "대전광역시")</f>
        <v>0</v>
      </c>
      <c r="J5" s="7">
        <f t="shared" si="0"/>
        <v>0</v>
      </c>
      <c r="K5" s="13"/>
      <c r="L5" s="13"/>
      <c r="M5" s="1"/>
      <c r="N5" s="1"/>
      <c r="O5" s="1"/>
      <c r="P5" s="1"/>
    </row>
    <row r="6" spans="1:16" ht="15.75" customHeight="1">
      <c r="A6" s="15" t="s">
        <v>44</v>
      </c>
      <c r="B6" s="16" t="s">
        <v>38</v>
      </c>
      <c r="C6" s="11">
        <f>COUNTIF(B22:B177, "Robo-One Light (통합)")</f>
        <v>0</v>
      </c>
      <c r="D6" s="22" t="s">
        <v>58</v>
      </c>
      <c r="E6" s="7">
        <f>C6/C$11</f>
        <v>0</v>
      </c>
      <c r="F6" s="13"/>
      <c r="G6" s="9"/>
      <c r="H6" s="12" t="s">
        <v>20</v>
      </c>
      <c r="I6" s="5">
        <f>COUNTIF(J22:J177, "세종자치시")</f>
        <v>0</v>
      </c>
      <c r="J6" s="7">
        <f t="shared" si="0"/>
        <v>0</v>
      </c>
      <c r="K6" s="1"/>
      <c r="L6" s="1"/>
      <c r="M6" s="1"/>
      <c r="N6" s="1"/>
      <c r="O6" s="1"/>
      <c r="P6" s="1"/>
    </row>
    <row r="7" spans="1:16" ht="15.75" customHeight="1">
      <c r="A7" s="15" t="s">
        <v>47</v>
      </c>
      <c r="B7" s="16" t="s">
        <v>48</v>
      </c>
      <c r="C7" s="11">
        <f>COUNTIF(B22:B177, "물류로봇2-분류 (시니어)")</f>
        <v>0</v>
      </c>
      <c r="D7" s="21"/>
      <c r="E7" s="7">
        <f>C7/C$11</f>
        <v>0</v>
      </c>
      <c r="F7" s="13"/>
      <c r="H7" s="12" t="s">
        <v>30</v>
      </c>
      <c r="I7" s="5">
        <f>COUNTIF(J22:J177, "대구광역시")</f>
        <v>0</v>
      </c>
      <c r="J7" s="7">
        <f t="shared" si="0"/>
        <v>0</v>
      </c>
      <c r="K7" s="1"/>
      <c r="L7" s="1"/>
      <c r="M7" s="1"/>
      <c r="N7" s="1"/>
      <c r="O7" s="1"/>
      <c r="P7" s="1"/>
    </row>
    <row r="8" spans="1:16" ht="15.75" customHeight="1">
      <c r="A8" s="15" t="s">
        <v>47</v>
      </c>
      <c r="B8" s="16" t="s">
        <v>49</v>
      </c>
      <c r="C8" s="11">
        <f>COUNTIF(B22:B177, "물류로봇2-분류 (대학일반)")</f>
        <v>0</v>
      </c>
      <c r="D8" s="21"/>
      <c r="E8" s="7">
        <f t="shared" ref="E8:E10" si="1">C8/C$11</f>
        <v>0</v>
      </c>
      <c r="F8" s="13"/>
      <c r="H8" s="12" t="s">
        <v>31</v>
      </c>
      <c r="I8" s="5">
        <f>COUNTIF(J22:J177, "광주광역시")</f>
        <v>0</v>
      </c>
      <c r="J8" s="7">
        <f t="shared" si="0"/>
        <v>0</v>
      </c>
      <c r="K8" s="1"/>
      <c r="L8" s="1"/>
      <c r="M8" s="1"/>
      <c r="N8" s="1"/>
      <c r="O8" s="1"/>
      <c r="P8" s="1"/>
    </row>
    <row r="9" spans="1:16" ht="15.75" customHeight="1">
      <c r="A9" s="15" t="s">
        <v>47</v>
      </c>
      <c r="B9" s="16" t="s">
        <v>39</v>
      </c>
      <c r="C9" s="11">
        <f>COUNTIF(B22:B177, "3:3 Humanoid Soccer (통합)")</f>
        <v>0</v>
      </c>
      <c r="D9" s="21"/>
      <c r="E9" s="7">
        <f t="shared" si="1"/>
        <v>0</v>
      </c>
      <c r="F9" s="13"/>
      <c r="H9" s="12" t="s">
        <v>32</v>
      </c>
      <c r="I9" s="5">
        <f>COUNTIF(J22:J177, "부산광역시")</f>
        <v>0</v>
      </c>
      <c r="J9" s="7">
        <f t="shared" si="0"/>
        <v>0</v>
      </c>
      <c r="K9" s="1"/>
      <c r="L9" s="1"/>
      <c r="M9" s="1"/>
      <c r="N9" s="1"/>
      <c r="O9" s="1"/>
      <c r="P9" s="1"/>
    </row>
    <row r="10" spans="1:16" ht="15.75" customHeight="1">
      <c r="A10" s="15" t="s">
        <v>47</v>
      </c>
      <c r="B10" s="16" t="s">
        <v>40</v>
      </c>
      <c r="C10" s="11">
        <f>COUNTIF(B22:B177, "Robo-One (통합)")</f>
        <v>0</v>
      </c>
      <c r="D10" s="21"/>
      <c r="E10" s="7">
        <f t="shared" si="1"/>
        <v>0</v>
      </c>
      <c r="F10" s="13"/>
      <c r="H10" s="12" t="s">
        <v>21</v>
      </c>
      <c r="I10" s="5">
        <f>COUNTIF(J22:J177, "경기도")</f>
        <v>0</v>
      </c>
      <c r="J10" s="7">
        <f t="shared" si="0"/>
        <v>0</v>
      </c>
      <c r="K10" s="1"/>
      <c r="L10" s="1"/>
      <c r="M10" s="1"/>
      <c r="N10" s="1"/>
      <c r="O10" s="1"/>
      <c r="P10" s="1"/>
    </row>
    <row r="11" spans="1:16" ht="15.75" customHeight="1">
      <c r="A11" s="3"/>
      <c r="B11" s="4"/>
      <c r="C11" s="13">
        <f>SUBTOTAL(9,C3:C10)</f>
        <v>3</v>
      </c>
      <c r="D11" s="6">
        <f>SUBTOTAL(9,D3:D10)</f>
        <v>0</v>
      </c>
      <c r="E11" s="1">
        <f>C11/C$11</f>
        <v>1</v>
      </c>
      <c r="H11" s="12" t="s">
        <v>22</v>
      </c>
      <c r="I11" s="5">
        <f>COUNTIF(J22:J177, "강원도")</f>
        <v>0</v>
      </c>
      <c r="J11" s="7">
        <f t="shared" si="0"/>
        <v>0</v>
      </c>
      <c r="K11" s="1"/>
      <c r="L11" s="1"/>
      <c r="M11" s="1"/>
      <c r="N11" s="1"/>
      <c r="O11" s="1"/>
      <c r="P11" s="1"/>
    </row>
    <row r="12" spans="1:16" ht="15.75" customHeight="1">
      <c r="H12" s="12" t="s">
        <v>23</v>
      </c>
      <c r="I12" s="5">
        <f>COUNTIF(J22:J177, "충청남도")</f>
        <v>0</v>
      </c>
      <c r="J12" s="7">
        <f t="shared" si="0"/>
        <v>0</v>
      </c>
      <c r="K12" s="1"/>
      <c r="L12" s="1"/>
      <c r="M12" s="1"/>
      <c r="N12" s="1"/>
      <c r="O12" s="1"/>
      <c r="P12" s="1"/>
    </row>
    <row r="13" spans="1:16" ht="15.75" customHeight="1">
      <c r="A13" s="3"/>
      <c r="B13" s="4"/>
      <c r="C13" s="13"/>
      <c r="D13" s="13"/>
      <c r="E13" s="6"/>
      <c r="F13" s="1"/>
      <c r="H13" s="12" t="s">
        <v>24</v>
      </c>
      <c r="I13" s="5">
        <f>COUNTIF(J22:J177, "충청북도")</f>
        <v>0</v>
      </c>
      <c r="J13" s="7">
        <f t="shared" si="0"/>
        <v>0</v>
      </c>
      <c r="K13" s="1"/>
      <c r="L13" s="1"/>
      <c r="M13" s="1"/>
      <c r="N13" s="1"/>
      <c r="O13" s="1"/>
      <c r="P13" s="1"/>
    </row>
    <row r="14" spans="1:16" ht="15.75" customHeight="1">
      <c r="A14" s="3"/>
      <c r="B14" s="4"/>
      <c r="C14" s="13"/>
      <c r="D14" s="13"/>
      <c r="E14" s="13"/>
      <c r="F14" s="1"/>
      <c r="H14" s="12" t="s">
        <v>25</v>
      </c>
      <c r="I14" s="5">
        <f>COUNTIF(J22:J177, "경상남도")</f>
        <v>0</v>
      </c>
      <c r="J14" s="7">
        <f t="shared" si="0"/>
        <v>0</v>
      </c>
      <c r="K14" s="1"/>
      <c r="L14" s="1"/>
      <c r="M14" s="1"/>
      <c r="N14" s="1"/>
      <c r="O14" s="1"/>
      <c r="P14" s="1"/>
    </row>
    <row r="15" spans="1:16" ht="15.75" customHeight="1">
      <c r="H15" s="12" t="s">
        <v>29</v>
      </c>
      <c r="I15" s="5">
        <f>COUNTIF(J22:J177, "경상북도")</f>
        <v>0</v>
      </c>
      <c r="J15" s="7">
        <f t="shared" si="0"/>
        <v>0</v>
      </c>
      <c r="K15" s="1"/>
      <c r="L15" s="1"/>
      <c r="M15" s="1"/>
      <c r="N15" s="1"/>
      <c r="O15" s="1"/>
      <c r="P15" s="1"/>
    </row>
    <row r="16" spans="1:16" ht="15.75" customHeight="1">
      <c r="A16" s="3"/>
      <c r="B16" s="4"/>
      <c r="C16" s="13"/>
      <c r="D16" s="13"/>
      <c r="E16" s="6"/>
      <c r="F16" s="13"/>
      <c r="H16" s="12" t="s">
        <v>33</v>
      </c>
      <c r="I16" s="5">
        <f>COUNTIF(J22:J177, "전라남도")</f>
        <v>0</v>
      </c>
      <c r="J16" s="7">
        <f t="shared" si="0"/>
        <v>0</v>
      </c>
      <c r="K16" s="1"/>
      <c r="L16" s="1"/>
      <c r="M16" s="1"/>
      <c r="N16" s="1"/>
      <c r="O16" s="1"/>
      <c r="P16" s="1"/>
    </row>
    <row r="17" spans="1:16" ht="15.75" customHeight="1">
      <c r="F17" s="13"/>
      <c r="G17" s="2"/>
      <c r="H17" s="12" t="s">
        <v>34</v>
      </c>
      <c r="I17" s="5">
        <f>COUNTIF(J22:J177, "전라북도")</f>
        <v>0</v>
      </c>
      <c r="J17" s="7">
        <f t="shared" si="0"/>
        <v>0</v>
      </c>
      <c r="K17" s="1"/>
      <c r="L17" s="1"/>
      <c r="M17" s="1"/>
      <c r="N17" s="1"/>
      <c r="O17" s="1"/>
      <c r="P17" s="1"/>
    </row>
    <row r="18" spans="1:16" ht="15.75" customHeight="1">
      <c r="F18" s="13"/>
      <c r="G18" s="2"/>
      <c r="H18" s="12" t="s">
        <v>26</v>
      </c>
      <c r="I18" s="5">
        <f>COUNTIF(J22:J177, "제주도")</f>
        <v>0</v>
      </c>
      <c r="J18" s="7">
        <f t="shared" si="0"/>
        <v>0</v>
      </c>
      <c r="K18" s="1"/>
      <c r="L18" s="1"/>
      <c r="M18" s="1"/>
      <c r="N18" s="1"/>
      <c r="O18" s="1"/>
      <c r="P18" s="1"/>
    </row>
    <row r="19" spans="1:16" ht="15.75" customHeight="1">
      <c r="F19" s="13"/>
      <c r="G19" s="2"/>
      <c r="H19" s="12" t="s">
        <v>27</v>
      </c>
      <c r="I19" s="5">
        <f>SUM(I3:I18)</f>
        <v>3</v>
      </c>
      <c r="J19" s="7">
        <f t="shared" si="0"/>
        <v>1</v>
      </c>
      <c r="K19" s="1"/>
      <c r="L19" s="1"/>
      <c r="M19" s="1"/>
      <c r="N19" s="1"/>
      <c r="O19" s="1"/>
      <c r="P19" s="1"/>
    </row>
    <row r="20" spans="1:16" ht="15.75" customHeight="1">
      <c r="A20" s="27" t="s">
        <v>78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15.75" customHeight="1">
      <c r="A21" s="11" t="s">
        <v>0</v>
      </c>
      <c r="B21" s="11" t="s">
        <v>3</v>
      </c>
      <c r="C21" s="11" t="s">
        <v>41</v>
      </c>
      <c r="D21" s="11" t="s">
        <v>4</v>
      </c>
      <c r="E21" s="11" t="s">
        <v>1</v>
      </c>
      <c r="F21" s="11" t="s">
        <v>10</v>
      </c>
      <c r="G21" s="11" t="s">
        <v>5</v>
      </c>
      <c r="H21" s="11" t="s">
        <v>6</v>
      </c>
      <c r="I21" s="11" t="s">
        <v>35</v>
      </c>
      <c r="J21" s="11" t="s">
        <v>8</v>
      </c>
      <c r="K21" s="11" t="s">
        <v>15</v>
      </c>
      <c r="L21" s="11" t="s">
        <v>16</v>
      </c>
      <c r="M21" s="11" t="s">
        <v>11</v>
      </c>
      <c r="N21" s="11" t="s">
        <v>12</v>
      </c>
      <c r="O21" s="11" t="s">
        <v>13</v>
      </c>
      <c r="P21" s="11" t="s">
        <v>14</v>
      </c>
    </row>
    <row r="22" spans="1:16" ht="15.75" customHeight="1">
      <c r="A22" s="11">
        <v>1</v>
      </c>
      <c r="B22" s="19" t="s">
        <v>50</v>
      </c>
      <c r="C22" s="23" t="s">
        <v>58</v>
      </c>
      <c r="D22" s="19" t="s">
        <v>59</v>
      </c>
      <c r="E22" s="19" t="s">
        <v>60</v>
      </c>
      <c r="F22" s="19" t="s">
        <v>61</v>
      </c>
      <c r="G22" s="19" t="s">
        <v>66</v>
      </c>
      <c r="H22" s="19">
        <v>1</v>
      </c>
      <c r="I22" s="19">
        <v>3</v>
      </c>
      <c r="J22" s="19" t="s">
        <v>17</v>
      </c>
      <c r="K22" s="19" t="s">
        <v>62</v>
      </c>
      <c r="L22" s="19" t="s">
        <v>70</v>
      </c>
      <c r="M22" s="19" t="s">
        <v>71</v>
      </c>
      <c r="N22" s="19" t="s">
        <v>71</v>
      </c>
      <c r="O22" s="26" t="s">
        <v>74</v>
      </c>
      <c r="P22" s="19" t="s">
        <v>77</v>
      </c>
    </row>
    <row r="23" spans="1:16" ht="15.75" customHeight="1">
      <c r="A23" s="11">
        <v>2</v>
      </c>
      <c r="B23" s="19" t="s">
        <v>50</v>
      </c>
      <c r="C23" s="23" t="s">
        <v>42</v>
      </c>
      <c r="D23" s="19" t="s">
        <v>59</v>
      </c>
      <c r="E23" s="19" t="s">
        <v>63</v>
      </c>
      <c r="F23" s="19" t="s">
        <v>61</v>
      </c>
      <c r="G23" s="19" t="s">
        <v>65</v>
      </c>
      <c r="H23" s="19">
        <v>2</v>
      </c>
      <c r="I23" s="19">
        <v>5</v>
      </c>
      <c r="J23" s="19" t="s">
        <v>17</v>
      </c>
      <c r="K23" s="19" t="s">
        <v>67</v>
      </c>
      <c r="L23" s="19"/>
      <c r="M23" s="19" t="s">
        <v>72</v>
      </c>
      <c r="N23" s="19" t="s">
        <v>72</v>
      </c>
      <c r="O23" s="26" t="s">
        <v>75</v>
      </c>
      <c r="P23" s="19" t="s">
        <v>77</v>
      </c>
    </row>
    <row r="24" spans="1:16" ht="15">
      <c r="A24" s="11">
        <v>3</v>
      </c>
      <c r="B24" s="19" t="s">
        <v>50</v>
      </c>
      <c r="C24" s="23" t="s">
        <v>42</v>
      </c>
      <c r="D24" s="19" t="s">
        <v>59</v>
      </c>
      <c r="E24" s="19" t="s">
        <v>64</v>
      </c>
      <c r="F24" s="19" t="s">
        <v>61</v>
      </c>
      <c r="G24" s="19" t="s">
        <v>68</v>
      </c>
      <c r="H24" s="19">
        <v>1</v>
      </c>
      <c r="I24" s="19">
        <v>2</v>
      </c>
      <c r="J24" s="19" t="s">
        <v>17</v>
      </c>
      <c r="K24" s="19" t="s">
        <v>69</v>
      </c>
      <c r="L24" s="19"/>
      <c r="M24" s="19" t="s">
        <v>73</v>
      </c>
      <c r="N24" s="19" t="s">
        <v>73</v>
      </c>
      <c r="O24" s="26" t="s">
        <v>76</v>
      </c>
      <c r="P24" s="19" t="s">
        <v>77</v>
      </c>
    </row>
    <row r="25" spans="1:16" ht="15">
      <c r="A25" s="11">
        <v>4</v>
      </c>
      <c r="B25" s="19" t="s">
        <v>51</v>
      </c>
      <c r="C25" s="23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5.75" customHeight="1">
      <c r="A26" s="11">
        <v>5</v>
      </c>
      <c r="B26" s="19" t="s">
        <v>52</v>
      </c>
      <c r="C26" s="23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5.75" customHeight="1">
      <c r="A27" s="11">
        <v>6</v>
      </c>
      <c r="B27" s="19" t="s">
        <v>53</v>
      </c>
      <c r="C27" s="23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5">
      <c r="A28" s="11">
        <v>7</v>
      </c>
      <c r="B28" s="19" t="s">
        <v>54</v>
      </c>
      <c r="C28" s="24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">
      <c r="A29" s="11">
        <v>8</v>
      </c>
      <c r="B29" s="19" t="s">
        <v>55</v>
      </c>
      <c r="C29" s="2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">
      <c r="A30" s="11">
        <v>9</v>
      </c>
      <c r="B30" s="19" t="s">
        <v>56</v>
      </c>
      <c r="C30" s="24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5">
      <c r="A31" s="11">
        <v>10</v>
      </c>
      <c r="B31" s="19" t="s">
        <v>57</v>
      </c>
      <c r="C31" s="24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">
      <c r="A32" s="11">
        <v>11</v>
      </c>
      <c r="B32" s="11"/>
      <c r="C32" s="24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5.75" customHeight="1">
      <c r="A33" s="11">
        <v>12</v>
      </c>
      <c r="B33" s="10"/>
      <c r="C33" s="23"/>
      <c r="D33" s="11"/>
      <c r="E33" s="10"/>
      <c r="F33" s="11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5.75" customHeight="1">
      <c r="A34" s="11">
        <v>13</v>
      </c>
      <c r="B34" s="10"/>
      <c r="C34" s="23"/>
      <c r="D34" s="11"/>
      <c r="E34" s="10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5.75" customHeight="1">
      <c r="A35" s="11">
        <v>14</v>
      </c>
      <c r="B35" s="10"/>
      <c r="C35" s="23"/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5.75" customHeight="1">
      <c r="A36" s="11">
        <v>15</v>
      </c>
      <c r="B36" s="10"/>
      <c r="C36" s="23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5.75" customHeight="1">
      <c r="A37" s="11">
        <v>16</v>
      </c>
      <c r="B37" s="10"/>
      <c r="C37" s="23"/>
      <c r="D37" s="1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.75" customHeight="1">
      <c r="A38" s="11">
        <v>17</v>
      </c>
      <c r="B38" s="10"/>
      <c r="C38" s="23"/>
      <c r="D38" s="10"/>
      <c r="E38" s="10"/>
      <c r="F38" s="11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5.75" customHeight="1">
      <c r="A39" s="11">
        <v>18</v>
      </c>
      <c r="B39" s="10"/>
      <c r="C39" s="23"/>
      <c r="D39" s="10"/>
      <c r="E39" s="10"/>
      <c r="F39" s="11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5">
      <c r="A40" s="11">
        <v>19</v>
      </c>
      <c r="B40" s="11"/>
      <c r="C40" s="24"/>
      <c r="D40" s="11"/>
      <c r="E40" s="11"/>
      <c r="F40" s="10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.75" customHeight="1">
      <c r="A41" s="11">
        <v>20</v>
      </c>
      <c r="B41" s="11"/>
      <c r="C41" s="24"/>
      <c r="D41" s="11"/>
      <c r="E41" s="11"/>
      <c r="F41" s="10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5.75" customHeight="1">
      <c r="A42" s="11">
        <v>21</v>
      </c>
      <c r="B42" s="11"/>
      <c r="C42" s="24"/>
      <c r="D42" s="11"/>
      <c r="E42" s="11"/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5.75" customHeight="1">
      <c r="A43" s="11">
        <v>22</v>
      </c>
      <c r="B43" s="11"/>
      <c r="C43" s="24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5.75" customHeight="1">
      <c r="A44" s="11">
        <v>23</v>
      </c>
      <c r="B44" s="11"/>
      <c r="C44" s="24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5.75" customHeight="1">
      <c r="A45" s="11">
        <v>24</v>
      </c>
      <c r="B45" s="11"/>
      <c r="C45" s="24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5.75" customHeight="1">
      <c r="A46" s="11">
        <v>25</v>
      </c>
      <c r="B46" s="11"/>
      <c r="C46" s="24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15.75" customHeight="1">
      <c r="A47" s="11">
        <v>26</v>
      </c>
      <c r="B47" s="11"/>
      <c r="C47" s="24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5.75" customHeight="1">
      <c r="A48" s="11">
        <v>27</v>
      </c>
      <c r="B48" s="11"/>
      <c r="C48" s="24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7" ht="15">
      <c r="A49" s="11">
        <v>28</v>
      </c>
      <c r="B49" s="11"/>
      <c r="C49" s="24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7" ht="15">
      <c r="A50" s="11">
        <v>29</v>
      </c>
      <c r="B50" s="11"/>
      <c r="C50" s="24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7" ht="15">
      <c r="A51" s="11">
        <v>30</v>
      </c>
      <c r="B51" s="11"/>
      <c r="C51" s="24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7" ht="15">
      <c r="A52" s="11">
        <v>31</v>
      </c>
      <c r="B52" s="11"/>
      <c r="C52" s="24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7" ht="15">
      <c r="A53" s="11">
        <v>32</v>
      </c>
      <c r="B53" s="11"/>
      <c r="C53" s="24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7" ht="15">
      <c r="A54" s="11">
        <v>33</v>
      </c>
      <c r="B54" s="11"/>
      <c r="C54" s="24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7" ht="15.75" customHeight="1">
      <c r="A55" s="11">
        <v>34</v>
      </c>
      <c r="B55" s="11"/>
      <c r="C55" s="24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7" ht="15">
      <c r="A56" s="11">
        <v>35</v>
      </c>
      <c r="B56" s="11"/>
      <c r="C56" s="24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7" ht="15">
      <c r="A57" s="11">
        <v>36</v>
      </c>
      <c r="B57" s="11"/>
      <c r="C57" s="24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7" ht="15.75" customHeight="1">
      <c r="A58" s="11">
        <v>37</v>
      </c>
      <c r="B58" s="11"/>
      <c r="C58" s="24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7" ht="15">
      <c r="A59" s="11">
        <v>38</v>
      </c>
      <c r="B59" s="11"/>
      <c r="C59" s="24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7"/>
    </row>
    <row r="60" spans="1:17" ht="15">
      <c r="A60" s="11">
        <v>39</v>
      </c>
      <c r="B60" s="11"/>
      <c r="C60" s="25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7"/>
    </row>
    <row r="61" spans="1:17" ht="15">
      <c r="A61" s="11">
        <v>40</v>
      </c>
      <c r="B61" s="11"/>
      <c r="C61" s="25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7"/>
    </row>
    <row r="62" spans="1:17" ht="15">
      <c r="A62" s="11">
        <v>41</v>
      </c>
      <c r="B62" s="11"/>
      <c r="C62" s="25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7"/>
    </row>
    <row r="63" spans="1:17" ht="15">
      <c r="A63" s="11">
        <v>42</v>
      </c>
      <c r="B63" s="11"/>
      <c r="C63" s="24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7"/>
    </row>
    <row r="64" spans="1:17" ht="15">
      <c r="A64" s="11">
        <v>43</v>
      </c>
      <c r="B64" s="11"/>
      <c r="C64" s="24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7"/>
    </row>
    <row r="65" spans="1:17" ht="15">
      <c r="A65" s="11">
        <v>44</v>
      </c>
      <c r="B65" s="11"/>
      <c r="C65" s="24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7"/>
    </row>
    <row r="66" spans="1:17" ht="15">
      <c r="A66" s="11">
        <v>45</v>
      </c>
      <c r="B66" s="11"/>
      <c r="C66" s="24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7" ht="15">
      <c r="A67" s="11">
        <v>46</v>
      </c>
      <c r="B67" s="11"/>
      <c r="C67" s="24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7" ht="15">
      <c r="A68" s="11">
        <v>47</v>
      </c>
      <c r="B68" s="11"/>
      <c r="C68" s="24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7" ht="15">
      <c r="A69" s="11">
        <v>48</v>
      </c>
      <c r="B69" s="11"/>
      <c r="C69" s="24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7" ht="15">
      <c r="A70" s="11">
        <v>49</v>
      </c>
      <c r="B70" s="11"/>
      <c r="C70" s="24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7" ht="15">
      <c r="A71" s="11">
        <v>50</v>
      </c>
      <c r="B71" s="11"/>
      <c r="C71" s="24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7" ht="15">
      <c r="A72" s="11">
        <v>51</v>
      </c>
      <c r="B72" s="11"/>
      <c r="C72" s="24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7" ht="15">
      <c r="A73" s="11">
        <v>52</v>
      </c>
      <c r="B73" s="11"/>
      <c r="C73" s="24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7" ht="15">
      <c r="A74" s="11">
        <v>53</v>
      </c>
      <c r="B74" s="11"/>
      <c r="C74" s="24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7" ht="15">
      <c r="A75" s="11">
        <v>54</v>
      </c>
      <c r="B75" s="11"/>
      <c r="C75" s="24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7" ht="15">
      <c r="A76" s="11">
        <v>55</v>
      </c>
      <c r="B76" s="11"/>
      <c r="C76" s="24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7" ht="15">
      <c r="A77" s="11">
        <v>56</v>
      </c>
      <c r="B77" s="11"/>
      <c r="C77" s="24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7" ht="15">
      <c r="A78" s="11">
        <v>57</v>
      </c>
      <c r="B78" s="11"/>
      <c r="C78" s="24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7" ht="15.75" customHeight="1">
      <c r="A79" s="11">
        <v>58</v>
      </c>
      <c r="B79" s="11"/>
      <c r="C79" s="24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7" ht="15.75" customHeight="1">
      <c r="A80" s="11">
        <v>59</v>
      </c>
      <c r="B80" s="11"/>
      <c r="C80" s="24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ht="15">
      <c r="A81" s="11">
        <v>60</v>
      </c>
      <c r="B81" s="11"/>
      <c r="C81" s="24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ht="15">
      <c r="A82" s="11">
        <v>61</v>
      </c>
      <c r="B82" s="11"/>
      <c r="C82" s="24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15">
      <c r="A83" s="11">
        <v>62</v>
      </c>
      <c r="B83" s="11"/>
      <c r="C83" s="24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ht="15">
      <c r="A84" s="11">
        <v>63</v>
      </c>
      <c r="B84" s="11"/>
      <c r="C84" s="24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ht="15">
      <c r="A85" s="11">
        <v>64</v>
      </c>
      <c r="B85" s="11"/>
      <c r="C85" s="24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ht="15">
      <c r="A86" s="11">
        <v>65</v>
      </c>
      <c r="B86" s="11"/>
      <c r="C86" s="24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ht="15">
      <c r="A87" s="11">
        <v>66</v>
      </c>
      <c r="B87" s="11"/>
      <c r="C87" s="24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ht="15">
      <c r="A88" s="11">
        <v>67</v>
      </c>
      <c r="B88" s="11"/>
      <c r="C88" s="24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ht="15">
      <c r="A89" s="11">
        <v>68</v>
      </c>
      <c r="B89" s="11"/>
      <c r="C89" s="24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ht="15">
      <c r="A90" s="11">
        <v>69</v>
      </c>
      <c r="B90" s="11"/>
      <c r="C90" s="24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ht="15">
      <c r="A91" s="11">
        <v>70</v>
      </c>
      <c r="B91" s="11"/>
      <c r="C91" s="24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ht="15">
      <c r="A92" s="11">
        <v>71</v>
      </c>
      <c r="B92" s="11"/>
      <c r="C92" s="24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ht="15">
      <c r="A93" s="11">
        <v>72</v>
      </c>
      <c r="B93" s="11"/>
      <c r="C93" s="24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ht="15">
      <c r="A94" s="11">
        <v>73</v>
      </c>
      <c r="B94" s="11"/>
      <c r="C94" s="24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ht="15">
      <c r="A95" s="11">
        <v>74</v>
      </c>
      <c r="B95" s="11"/>
      <c r="C95" s="24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ht="15">
      <c r="A96" s="11">
        <v>75</v>
      </c>
      <c r="B96" s="11"/>
      <c r="C96" s="24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ht="15">
      <c r="A97" s="11">
        <v>76</v>
      </c>
      <c r="B97" s="11"/>
      <c r="C97" s="24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ht="15">
      <c r="A98" s="11">
        <v>77</v>
      </c>
      <c r="B98" s="11"/>
      <c r="C98" s="24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ht="15">
      <c r="A99" s="11">
        <v>78</v>
      </c>
      <c r="B99" s="11"/>
      <c r="C99" s="24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ht="15">
      <c r="A100" s="11">
        <v>79</v>
      </c>
      <c r="B100" s="11"/>
      <c r="C100" s="24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ht="15">
      <c r="A101" s="11">
        <v>80</v>
      </c>
      <c r="B101" s="11"/>
      <c r="C101" s="24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ht="15">
      <c r="A102" s="11">
        <v>81</v>
      </c>
      <c r="B102" s="11"/>
      <c r="C102" s="24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ht="15.75" customHeight="1">
      <c r="A103" s="11">
        <v>82</v>
      </c>
      <c r="B103" s="10"/>
      <c r="C103" s="23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15.75" customHeight="1">
      <c r="A104" s="11">
        <v>83</v>
      </c>
      <c r="B104" s="10"/>
      <c r="C104" s="23"/>
      <c r="D104" s="1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t="15.75" customHeight="1">
      <c r="A105" s="11">
        <v>84</v>
      </c>
      <c r="B105" s="10"/>
      <c r="C105" s="23"/>
      <c r="D105" s="1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15.75" customHeight="1">
      <c r="A106" s="11">
        <v>85</v>
      </c>
      <c r="B106" s="10"/>
      <c r="C106" s="23"/>
      <c r="D106" s="11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ht="15">
      <c r="A107" s="11">
        <v>86</v>
      </c>
      <c r="B107" s="10"/>
      <c r="C107" s="23"/>
      <c r="D107" s="11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ht="15">
      <c r="A108" s="11">
        <v>87</v>
      </c>
      <c r="B108" s="11"/>
      <c r="C108" s="24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ht="15">
      <c r="A109" s="11">
        <v>88</v>
      </c>
      <c r="B109" s="11"/>
      <c r="C109" s="24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ht="15">
      <c r="A110" s="11">
        <v>89</v>
      </c>
      <c r="B110" s="11"/>
      <c r="C110" s="24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ht="15">
      <c r="A111" s="11">
        <v>90</v>
      </c>
      <c r="B111" s="11"/>
      <c r="C111" s="24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 ht="15">
      <c r="A112" s="11">
        <v>91</v>
      </c>
      <c r="B112" s="11"/>
      <c r="C112" s="24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ht="15">
      <c r="A113" s="11">
        <v>92</v>
      </c>
      <c r="B113" s="11"/>
      <c r="C113" s="24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ht="15">
      <c r="A114" s="11">
        <v>93</v>
      </c>
      <c r="B114" s="11"/>
      <c r="C114" s="24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ht="15">
      <c r="A115" s="11">
        <v>94</v>
      </c>
      <c r="B115" s="11"/>
      <c r="C115" s="24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ht="15">
      <c r="A116" s="11">
        <v>95</v>
      </c>
      <c r="B116" s="11"/>
      <c r="C116" s="24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ht="15">
      <c r="A117" s="11">
        <v>96</v>
      </c>
      <c r="B117" s="11"/>
      <c r="C117" s="24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ht="15">
      <c r="A118" s="11">
        <v>97</v>
      </c>
      <c r="B118" s="11"/>
      <c r="C118" s="24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ht="15">
      <c r="A119" s="11">
        <v>98</v>
      </c>
      <c r="B119" s="11"/>
      <c r="C119" s="24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ht="15">
      <c r="A120" s="11">
        <v>99</v>
      </c>
      <c r="B120" s="11"/>
      <c r="C120" s="24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ht="15">
      <c r="A121" s="11">
        <v>100</v>
      </c>
      <c r="B121" s="11"/>
      <c r="C121" s="24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4"/>
    </row>
  </sheetData>
  <autoFilter ref="A21:P121" xr:uid="{AA9067E2-47D6-144E-BB9F-57E2A6F7EAAA}">
    <sortState xmlns:xlrd2="http://schemas.microsoft.com/office/spreadsheetml/2017/richdata2" ref="A22:P121">
      <sortCondition ref="A21:A121"/>
    </sortState>
  </autoFilter>
  <sortState xmlns:xlrd2="http://schemas.microsoft.com/office/spreadsheetml/2017/richdata2" ref="A33:P121">
    <sortCondition ref="C22:C121"/>
    <sortCondition ref="B22:B121"/>
  </sortState>
  <mergeCells count="1">
    <mergeCell ref="A1:P1"/>
  </mergeCells>
  <phoneticPr fontId="4" type="noConversion"/>
  <printOptions horizontalCentered="1" verticalCentered="1"/>
  <pageMargins left="0" right="0" top="0" bottom="0" header="0" footer="0"/>
  <pageSetup paperSize="9" scale="89" orientation="landscape" horizontalDpi="0" verticalDpi="0" copies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참가자명단</vt:lpstr>
      <vt:lpstr>참가자명단!Print_Area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2020-12-26T22:56:15Z</cp:lastPrinted>
  <dcterms:created xsi:type="dcterms:W3CDTF">2019-11-09T08:53:08Z</dcterms:created>
  <dcterms:modified xsi:type="dcterms:W3CDTF">2021-03-11T03:38:14Z</dcterms:modified>
</cp:coreProperties>
</file>